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3"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7" lowestEdited="7" rupBuild="24334"/>
  <workbookPr codeName="ThisWorkbook" defaultThemeVersion="166925"/>
  <workbookProtection workbookAlgorithmName="SHA-512" workbookHashValue="oZRgjPJE5ZfLCP/V5i5P9F/FtbruS9vukhZ8RAPQE/Dk6lZeAs9OvKDWqi/moFscZZCoN4B49xM5bOp0s+0kow==" workbookSaltValue="+ZWCAUkTdDdyVB1cdZlKYw==" workbookSpinCount="100000" lockStructure="1"/>
  <bookViews>
    <workbookView xWindow="-120" yWindow="-120" windowWidth="29040" windowHeight="15720"/>
  </bookViews>
  <sheets>
    <sheet name="Year 2 &amp; 3 Calculator" sheetId="1" r:id="rId1"/>
    <sheet name="Sheet2" sheetId="2" r:id="rId2" state="hidden"/>
  </sheets>
  <calcPr fullPrecision="1"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<sst xmlns="http://schemas.openxmlformats.org/spreadsheetml/2006/main" uniqueCount="39" count="48">
  <si>
    <t>Block 1</t>
  </si>
  <si>
    <t>Block 2</t>
  </si>
  <si>
    <t>Block 3</t>
  </si>
  <si>
    <t>Block 4</t>
  </si>
  <si>
    <t>Yes</t>
  </si>
  <si>
    <t>No</t>
  </si>
  <si>
    <t>Term 1:</t>
  </si>
  <si>
    <t>Term 2:</t>
  </si>
  <si>
    <t xml:space="preserve">Term 3: </t>
  </si>
  <si>
    <t>Term 1</t>
  </si>
  <si>
    <t>Term 2</t>
  </si>
  <si>
    <t>Term 3</t>
  </si>
  <si>
    <t>Data</t>
  </si>
  <si>
    <t>Calculations</t>
  </si>
  <si>
    <t>Maintenance Loan per term</t>
  </si>
  <si>
    <t>Block 1 &amp; 2</t>
  </si>
  <si>
    <t>Block 2 &amp; 3</t>
  </si>
  <si>
    <t>Block 3 &amp; 4</t>
  </si>
  <si>
    <t>Block 1 &amp; 2 &amp; 3</t>
  </si>
  <si>
    <t>Block 2 &amp; 3 &amp; 4</t>
  </si>
  <si>
    <t>Blocks 1 &amp; 2 &amp; 4</t>
  </si>
  <si>
    <t>Block 1 &amp; 3 &amp; 4</t>
  </si>
  <si>
    <t>Maintenance Loan Amount</t>
  </si>
  <si>
    <t>Block 1 &amp; 4</t>
  </si>
  <si>
    <t>Block 1 &amp; 3</t>
  </si>
  <si>
    <t>Block 2 &amp; 4</t>
  </si>
  <si>
    <t>y</t>
  </si>
  <si>
    <t>Block 3 &amp; 4 adjoining days</t>
  </si>
  <si>
    <t xml:space="preserve">    Appoximate Maintenance Loan for resit with attendance:</t>
  </si>
  <si>
    <r>
      <t xml:space="preserve"> </t>
    </r>
    <r>
      <rPr>
        <sz val="10.5"/>
        <color theme="1"/>
        <rFont val="Arial"/>
        <family val="2"/>
        <charset val="0"/>
      </rPr>
      <t xml:space="preserve">   What is your full year Maintenance Loan amount?</t>
    </r>
  </si>
  <si>
    <r>
      <t xml:space="preserve">Maintenance Loan Calculator </t>
    </r>
    <r>
      <rPr>
        <b/>
        <sz val="10.5"/>
        <color theme="0"/>
        <rFont val="Calibri"/>
        <family val="2"/>
        <charset val="0"/>
      </rPr>
      <t>‒</t>
    </r>
    <r>
      <rPr>
        <b/>
        <sz val="10.5"/>
        <color theme="0"/>
        <rFont val="Arial"/>
        <family val="2"/>
        <charset val="0"/>
      </rPr>
      <t xml:space="preserve"> Year 2 &amp; 3</t>
    </r>
    <r>
      <rPr>
        <sz val="10.5"/>
        <color theme="0"/>
        <rFont val="Arial"/>
        <family val="2"/>
        <charset val="0"/>
      </rPr>
      <t xml:space="preserve"> block resit with attendance</t>
    </r>
  </si>
  <si>
    <t xml:space="preserve">    Please confirm for each block if you will be studying it</t>
  </si>
  <si>
    <t xml:space="preserve">    (you need to provide an answer for each block):</t>
  </si>
  <si>
    <t>Block 2 &amp; 3 adjoining days</t>
  </si>
  <si>
    <t>Block 1: 29 September 2025 - 14 Nov 2025</t>
  </si>
  <si>
    <t>Block 2: 24 Nov 2025 - 12 Dec. 05 Jan 2026 - 30 Jan 2026</t>
  </si>
  <si>
    <t>Block 3: 09 Feb 2026 - 27 Mar 2026</t>
  </si>
  <si>
    <t>Block 4: 20 April 2026 - 05 June 2026</t>
  </si>
  <si>
    <t>Please note, this is an approximate calculation, we cannot guarantee its accuracy.        This calculator is not suitable for students in receipt of grants or the Special Support element of the Maintenance Loan.</t>
  </si>
</sst>
</file>

<file path=xl/styles.xml><?xml version="1.0" encoding="utf-8"?>
<styleSheet xmlns:mc="http://schemas.openxmlformats.org/markup-compatibility/2006" xmlns:x14ac="http://schemas.microsoft.com/office/spreadsheetml/2009/9/ac" xmlns="http://schemas.openxmlformats.org/spreadsheetml/2006/main" mc:Ignorable="x14ac">
  <numFmts count="1">
    <numFmt numFmtId="164" formatCode="&quot;£&quot;#,##0"/>
  </numFmts>
  <fonts count="9">
    <font>
      <sz val="11"/>
      <color theme="1"/>
      <name val="Calibri"/>
      <family val="2"/>
      <charset val="0"/>
      <scheme val="minor"/>
    </font>
    <font>
      <b/>
      <sz val="11"/>
      <color theme="1"/>
      <name val="Calibri"/>
      <family val="2"/>
      <charset val="0"/>
      <scheme val="minor"/>
    </font>
    <font>
      <i/>
      <sz val="10.5"/>
      <color theme="1"/>
      <name val="Arial"/>
      <family val="2"/>
      <charset val="0"/>
    </font>
    <font>
      <sz val="10.5"/>
      <color theme="1"/>
      <name val="Arial"/>
      <family val="2"/>
      <charset val="0"/>
    </font>
    <font>
      <sz val="11"/>
      <color theme="1"/>
      <name val="Calibri"/>
      <family val="2"/>
      <charset val="0"/>
      <scheme val="minor"/>
    </font>
    <font>
      <sz val="10.5"/>
      <color theme="1"/>
      <name val="Airal"/>
      <charset val="0"/>
    </font>
    <font>
      <b/>
      <sz val="10.5"/>
      <color theme="0"/>
      <name val="Arial"/>
      <family val="2"/>
      <charset val="0"/>
    </font>
    <font>
      <b/>
      <sz val="10.5"/>
      <color theme="0"/>
      <name val="Calibri"/>
      <family val="2"/>
      <charset val="0"/>
    </font>
    <font>
      <sz val="10.5"/>
      <color theme="0"/>
      <name val="Arial"/>
      <family val="2"/>
      <charset val="0"/>
    </font>
  </fonts>
  <fills count="5">
    <fill>
      <patternFill patternType="none">
        <fgColor indexed="64"/>
        <bgColor indexed="65"/>
      </patternFill>
    </fill>
    <fill>
      <patternFill patternType="gray125">
        <fgColor indexed="64"/>
        <bgColor indexed="65"/>
      </patternFill>
    </fill>
    <fill>
      <patternFill patternType="solid">
        <fgColor rgb="FFFFFF00"/>
        <bgColor indexed="64"/>
      </patternFill>
    </fill>
    <fill>
      <patternFill patternType="solid">
        <fgColor rgb="FFECC6D9"/>
        <bgColor indexed="64"/>
      </patternFill>
    </fill>
    <fill>
      <patternFill patternType="solid">
        <fgColor rgb="FF993366"/>
        <bgColor indexed="64"/>
      </patternFill>
    </fill>
  </fills>
  <borders count="1">
    <border>
      <left/>
      <right/>
      <top/>
      <bottom/>
      <diagonal/>
    </border>
  </borders>
  <cellStyleXfs count="18">
    <xf numFmtId="0" fontId="0" fillId="0" borderId="0"/>
  </cellStyleXfs>
  <cellXfs>
    <xf numFmtId="0" fontId="0" fillId="0" borderId="0" xfId="0"/>
    <xf numFmtId="0" fontId="0" fillId="0" borderId="0" xfId="0" applyFill="1"/>
    <xf numFmtId="0" fontId="0" fillId="2" borderId="0" xfId="0" applyFill="1"/>
    <xf numFmtId="0" fontId="1" fillId="0" borderId="0" xfId="0" applyFont="1"/>
    <xf numFmtId="0" fontId="1" fillId="0" borderId="0" xfId="0" applyFont="1" applyFill="1"/>
    <xf numFmtId="0" fontId="0" fillId="0" borderId="0" xfId="0" applyAlignment="1">
      <alignment vertical="center"/>
    </xf>
    <xf numFmtId="0" fontId="3" fillId="0" borderId="0" xfId="0" applyAlignment="1" applyFont="1">
      <alignment vertical="center"/>
    </xf>
    <xf numFmtId="0" fontId="3" fillId="0" borderId="0" xfId="0" applyFont="1" applyFill="1" applyProtection="1">
      <protection locked="0"/>
    </xf>
    <xf numFmtId="0" fontId="3" fillId="3" borderId="0" xfId="0" applyFont="1" applyFill="1"/>
    <xf numFmtId="0" fontId="0" fillId="3" borderId="0" xfId="0" applyFill="1"/>
    <xf numFmtId="164" fontId="3" fillId="0" borderId="0" xfId="0" applyAlignment="1" applyFont="1" applyNumberFormat="1" applyFill="1" applyProtection="1">
      <alignment vertical="center"/>
      <protection locked="0"/>
    </xf>
    <xf numFmtId="0" fontId="0" fillId="3" borderId="0" xfId="0" applyAlignment="1" applyFill="1">
      <alignment vertical="center"/>
    </xf>
    <xf numFmtId="164" fontId="3" fillId="0" borderId="0" xfId="0" applyAlignment="1" applyFont="1" applyNumberFormat="1" applyFill="1">
      <alignment vertical="center" wrapText="1"/>
    </xf>
    <xf numFmtId="0" fontId="2" fillId="3" borderId="0" xfId="0" applyAlignment="1" applyFont="1" applyFill="1">
      <alignment horizontal="center" vertical="center" wrapText="1"/>
    </xf>
    <xf numFmtId="0" fontId="6" fillId="4" borderId="0" xfId="0" applyAlignment="1" applyFont="1" applyFill="1">
      <alignment horizontal="center" vertical="center"/>
    </xf>
    <xf numFmtId="0" fontId="5" fillId="3" borderId="0" xfId="0" applyFont="1" applyFill="1"/>
    <xf numFmtId="0" fontId="3" fillId="3" borderId="0" xfId="0" applyAlignment="1" applyFont="1" applyFill="1">
      <alignment vertical="center"/>
    </xf>
  </cellXfs>
  <cellStyles count="1">
    <cellStyle name="Normal" xfId="0" builtinId="0"/>
  </cellStyles>
  <dxfs/>
  <tableStyles count="0" defaultTableStyle="TableStyleMedium2" defaultPivotStyle="PivotStyleLight16"/>
</styleSheet>
</file>

<file path=xl/_rels/workbook.xml.rels><?xml version="1.0" encoding="utf-8" standalone="yes"?><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H13"/>
  <sheetViews>
    <sheetView showRowColHeaders="0" view="normal" tabSelected="1" workbookViewId="0">
      <selection pane="topLeft" activeCell="G3" sqref="G3"/>
    </sheetView>
  </sheetViews>
  <sheetFormatPr defaultColWidth="0" zeroHeight="true" defaultRowHeight="15"/>
  <cols>
    <col min="1" max="4" width="9.125" customWidth="1"/>
    <col min="5" max="5" width="14.00390625" customWidth="1"/>
    <col min="6" max="6" width="8.25390625" customWidth="1"/>
    <col min="7" max="7" width="18.875" customWidth="1"/>
    <col min="8" max="8" width="3.125" customWidth="1"/>
    <col min="9" max="16384" width="9.125" hidden="1" customWidth="1"/>
  </cols>
  <sheetData>
    <row r="1" spans="1:8" s="6" customFormat="1" ht="23.25" customHeight="1">
      <c r="A1" s="14" t="s">
        <v>30</v>
      </c>
      <c r="B1" s="14"/>
      <c r="C1" s="14"/>
      <c r="D1" s="14"/>
      <c r="E1" s="14"/>
      <c r="F1" s="14"/>
      <c r="G1" s="14"/>
      <c r="H1" s="14"/>
    </row>
    <row r="2" spans="1:8" ht="9.75" customHeight="1">
      <c r="A2" s="9"/>
      <c r="B2" s="9"/>
      <c r="C2" s="9"/>
      <c r="D2" s="9"/>
      <c r="E2" s="9"/>
      <c r="F2" s="9"/>
      <c r="G2" s="9"/>
      <c r="H2" s="9"/>
    </row>
    <row r="3" spans="1:8" s="5" customFormat="1" ht="17.1" customHeight="1">
      <c r="A3" s="11" t="s">
        <v>29</v>
      </c>
      <c r="B3" s="11"/>
      <c r="C3" s="11"/>
      <c r="D3" s="11"/>
      <c r="E3" s="11"/>
      <c r="F3" s="11"/>
      <c r="G3" s="10"/>
      <c r="H3" s="11"/>
    </row>
    <row r="4" spans="1:8">
      <c r="A4" s="9"/>
      <c r="B4" s="9"/>
      <c r="C4" s="9"/>
      <c r="D4" s="9"/>
      <c r="E4" s="9"/>
      <c r="F4" s="9"/>
      <c r="G4" s="9"/>
      <c r="H4" s="9"/>
    </row>
    <row r="5" spans="1:8" ht="17.1" customHeight="1">
      <c r="A5" s="15" t="s">
        <v>31</v>
      </c>
      <c r="B5" s="15"/>
      <c r="C5" s="15"/>
      <c r="D5" s="15"/>
      <c r="E5" s="15"/>
      <c r="F5" s="8" t="s">
        <v>0</v>
      </c>
      <c r="G5" s="7"/>
      <c r="H5" s="9"/>
    </row>
    <row r="6" spans="1:8" ht="17.1" customHeight="1">
      <c r="A6" s="15" t="s">
        <v>32</v>
      </c>
      <c r="B6" s="15"/>
      <c r="C6" s="15"/>
      <c r="D6" s="15"/>
      <c r="E6" s="15"/>
      <c r="F6" s="8" t="s">
        <v>1</v>
      </c>
      <c r="G6" s="7"/>
      <c r="H6" s="9"/>
    </row>
    <row r="7" spans="1:8" ht="17.1" customHeight="1">
      <c r="A7" s="9"/>
      <c r="B7" s="9"/>
      <c r="C7" s="9"/>
      <c r="D7" s="9"/>
      <c r="E7" s="9"/>
      <c r="F7" s="8" t="s">
        <v>2</v>
      </c>
      <c r="G7" s="7"/>
      <c r="H7" s="9"/>
    </row>
    <row r="8" spans="1:8" ht="17.1" customHeight="1">
      <c r="A8" s="9"/>
      <c r="B8" s="9"/>
      <c r="C8" s="9"/>
      <c r="D8" s="9"/>
      <c r="E8" s="9"/>
      <c r="F8" s="8" t="s">
        <v>3</v>
      </c>
      <c r="G8" s="7"/>
      <c r="H8" s="9"/>
    </row>
    <row r="9" spans="1:8">
      <c r="A9" s="9"/>
      <c r="B9" s="9"/>
      <c r="C9" s="9"/>
      <c r="D9" s="9"/>
      <c r="E9" s="9"/>
      <c r="F9" s="9"/>
      <c r="G9" s="9"/>
      <c r="H9" s="9"/>
    </row>
    <row r="10" spans="1:8" s="5" customFormat="1" ht="41.45" customHeight="1">
      <c r="A10" s="16" t="s">
        <v>28</v>
      </c>
      <c r="B10" s="16"/>
      <c r="C10" s="16"/>
      <c r="D10" s="16"/>
      <c r="E10" s="16"/>
      <c r="F10" s="16"/>
      <c r="G10" s="12" t="str">
        <f>IF(AND(G5="Yes", G6="Yes", G7="Yes", G8="Yes"),G3,Sheet2!B48)</f>
        <v/>
      </c>
      <c r="H10" s="11"/>
    </row>
    <row r="11" spans="1:8" ht="12.75" customHeight="1">
      <c r="A11" s="9"/>
      <c r="B11" s="9"/>
      <c r="C11" s="9"/>
      <c r="D11" s="9"/>
      <c r="E11" s="9"/>
      <c r="F11" s="9"/>
      <c r="G11" s="9"/>
      <c r="H11" s="9"/>
    </row>
    <row r="12" spans="1:8" ht="45" customHeight="1">
      <c r="A12" s="13" t="s">
        <v>38</v>
      </c>
      <c r="B12" s="13"/>
      <c r="C12" s="13"/>
      <c r="D12" s="13"/>
      <c r="E12" s="13"/>
      <c r="F12" s="13"/>
      <c r="G12" s="13"/>
      <c r="H12" s="13"/>
    </row>
    <row r="13" spans="1:8" ht="12" customHeight="1">
      <c r="A13" s="9"/>
      <c r="B13" s="9"/>
      <c r="C13" s="9"/>
      <c r="D13" s="9"/>
      <c r="E13" s="9"/>
      <c r="F13" s="9"/>
      <c r="G13" s="9"/>
      <c r="H13" s="9"/>
    </row>
  </sheetData>
  <sheetProtection sheet="1" selectLockedCells="1"/>
  <mergeCells count="13">
    <mergeCell ref="A13:H13"/>
    <mergeCell ref="A12:H12"/>
    <mergeCell ref="A1:H1"/>
    <mergeCell ref="A2:H2"/>
    <mergeCell ref="A3:F3"/>
    <mergeCell ref="A4:H4"/>
    <mergeCell ref="A5:E5"/>
    <mergeCell ref="A6:E6"/>
    <mergeCell ref="A7:E7"/>
    <mergeCell ref="A8:E8"/>
    <mergeCell ref="A9:H9"/>
    <mergeCell ref="A10:F10"/>
    <mergeCell ref="A11:H11"/>
  </mergeCells>
  <dataValidations count="1">
    <dataValidation type="list" allowBlank="1" showInputMessage="1" showErrorMessage="1" sqref="G5:G8">
      <formula1>Sheet2!$A$9:$A$11</formula1>
    </dataValidation>
  </dataValidations>
  <pageMargins left="0.7" right="0.7" top="0.75" bottom="0.75" header="0.3" footer="0.3"/>
  <pageSetup paperSize="9" orientation="portrait"/>
  <headerFooter scaleWithDoc="1" alignWithMargins="0" differentFirst="0" differentOddEven="0"/>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D48"/>
  <sheetViews>
    <sheetView view="normal" workbookViewId="0">
      <selection pane="topLeft" activeCell="B28" sqref="B28"/>
    </sheetView>
  </sheetViews>
  <sheetFormatPr defaultRowHeight="15"/>
  <cols>
    <col min="1" max="1" width="47.875" bestFit="1" customWidth="1"/>
  </cols>
  <sheetData>
    <row r="1" spans="1:1">
      <c r="A1" s="3" t="s">
        <v>12</v>
      </c>
    </row>
    <row r="2" spans="1:1">
      <c r="A2" s="3"/>
    </row>
    <row r="3" spans="1:1">
      <c r="A3" s="3"/>
    </row>
    <row r="4" spans="1:1">
      <c r="A4" s="3"/>
    </row>
    <row r="5" spans="1:1">
      <c r="A5" s="3"/>
    </row>
    <row r="6" spans="1:1">
      <c r="A6" s="3"/>
    </row>
    <row r="7" spans="1:1">
      <c r="A7" s="3"/>
    </row>
    <row r="8" spans="1:1">
      <c r="A8" s="3"/>
    </row>
    <row r="9" spans="1:1">
      <c r="A9" s="3"/>
    </row>
    <row r="10" spans="1:1">
      <c r="A10" t="s">
        <v>5</v>
      </c>
    </row>
    <row r="11" spans="1:1">
      <c r="A11" t="s">
        <v>4</v>
      </c>
    </row>
    <row r="14" spans="1:2">
      <c r="A14" t="s">
        <v>6</v>
      </c>
      <c r="B14" s="2">
        <v>75</v>
      </c>
    </row>
    <row r="15" spans="1:2">
      <c r="A15" t="s">
        <v>7</v>
      </c>
      <c r="B15" s="2">
        <v>82</v>
      </c>
    </row>
    <row r="16" spans="1:2">
      <c r="A16" t="s">
        <v>8</v>
      </c>
      <c r="B16" s="2">
        <v>54</v>
      </c>
    </row>
    <row r="18" spans="2:4">
      <c r="B18" t="s">
        <v>9</v>
      </c>
      <c r="C18" t="s">
        <v>10</v>
      </c>
      <c r="D18" t="s">
        <v>11</v>
      </c>
    </row>
    <row r="19" spans="1:2">
      <c r="A19" s="2" t="s">
        <v>34</v>
      </c>
      <c r="B19">
        <v>47</v>
      </c>
    </row>
    <row r="20" spans="1:3">
      <c r="A20" s="2" t="s">
        <v>35</v>
      </c>
      <c r="B20">
        <v>19</v>
      </c>
      <c r="C20">
        <v>26</v>
      </c>
    </row>
    <row r="21" spans="1:3">
      <c r="A21" s="2" t="s">
        <v>36</v>
      </c>
      <c r="C21">
        <v>47</v>
      </c>
    </row>
    <row r="22" spans="1:4">
      <c r="A22" s="2" t="s">
        <v>37</v>
      </c>
      <c r="D22">
        <v>47</v>
      </c>
    </row>
    <row r="23" spans="1:3">
      <c r="A23" s="2" t="s">
        <v>27</v>
      </c>
      <c r="C23">
        <v>0</v>
      </c>
    </row>
    <row r="24" spans="1:3">
      <c r="A24" s="2" t="s">
        <v>33</v>
      </c>
      <c r="C24">
        <v>9</v>
      </c>
    </row>
    <row r="25" spans="1:1">
      <c r="A25" s="1"/>
    </row>
    <row r="26" spans="1:1">
      <c r="A26" s="4" t="s">
        <v>13</v>
      </c>
    </row>
    <row r="27" spans="1:1">
      <c r="A27" s="4"/>
    </row>
    <row r="28" spans="1:1">
      <c r="A28" s="4"/>
    </row>
    <row r="29" spans="1:1">
      <c r="A29" s="1"/>
    </row>
    <row r="30" spans="1:2">
      <c r="A30" s="1" t="s">
        <v>14</v>
      </c>
      <c r="B30">
        <f>'Year 2 &amp; 3 Calculator'!G3/3</f>
        <v>0</v>
      </c>
    </row>
    <row r="33" spans="1:2">
      <c r="A33" t="s">
        <v>15</v>
      </c>
      <c r="B33" t="str">
        <f>IF(AND('Year 2 &amp; 3 Calculator'!G5="Yes",'Year 2 &amp; 3 Calculator'!G6="Yes"),B30+(C20/B15*B30),"")</f>
        <v/>
      </c>
    </row>
    <row r="34" spans="1:2">
      <c r="A34" t="s">
        <v>16</v>
      </c>
      <c r="B34" t="str">
        <f>IF(AND('Year 2 &amp; 3 Calculator'!G6="Yes",'Year 2 &amp; 3 Calculator'!G7="Yes"),(B20/B14*B30)+((C21+C20+C24)/B15*B30),"")</f>
        <v/>
      </c>
    </row>
    <row r="35" spans="1:2">
      <c r="A35" t="s">
        <v>17</v>
      </c>
      <c r="B35" t="str">
        <f>IF(AND('Year 2 &amp; 3 Calculator'!G7="Yes",'Year 2 &amp; 3 Calculator'!G8="Yes"),((C21+C22+C23)/B15*B30)+(D22/B16*B30),"")</f>
        <v/>
      </c>
    </row>
    <row r="36" spans="1:2">
      <c r="A36" t="s">
        <v>18</v>
      </c>
      <c r="B36" t="str">
        <f>IF(AND('Year 2 &amp; 3 Calculator'!G5="Yes",'Year 2 &amp; 3 Calculator'!G6="Yes",'Year 2 &amp; 3 Calculator'!G7="Yes"),"You must repeat the full year if you have failed 3 blocks","")</f>
        <v/>
      </c>
    </row>
    <row r="37" spans="1:3">
      <c r="A37" t="s">
        <v>19</v>
      </c>
      <c r="B37" t="str">
        <f>IF(AND('Year 2 &amp; 3 Calculator'!G6="Yes",'Year 2 &amp; 3 Calculator'!G7="Yes",'Year 2 &amp; 3 Calculator'!G8="Yes"),"You must repeat the full year if you have failed 3 blocks","")</f>
        <v/>
      </c>
      <c r="C37" t="s">
        <v>26</v>
      </c>
    </row>
    <row r="38" spans="1:3">
      <c r="A38" t="s">
        <v>20</v>
      </c>
      <c r="B38" t="str">
        <f>IF(AND('Year 2 &amp; 3 Calculator'!G5="Yes",'Year 2 &amp; 3 Calculator'!G6="Yes",'Year 2 &amp; 3 Calculator'!G8="Yes"),"You must repeat the full year if you have failed 3 blocks","")</f>
        <v/>
      </c>
      <c r="C38" t="s">
        <v>26</v>
      </c>
    </row>
    <row r="39" spans="1:3">
      <c r="A39" t="s">
        <v>21</v>
      </c>
      <c r="B39" t="str">
        <f>IF(AND('Year 2 &amp; 3 Calculator'!G5="Yes",'Year 2 &amp; 3 Calculator'!G7="Yes",'Year 2 &amp; 3 Calculator'!G8="Yes"),"You must repeat the full year if you have failed 3 blocks","")</f>
        <v/>
      </c>
      <c r="C39" t="s">
        <v>26</v>
      </c>
    </row>
    <row r="40" spans="1:3">
      <c r="A40" t="s">
        <v>23</v>
      </c>
      <c r="B40" t="str">
        <f>IF(AND('Year 2 &amp; 3 Calculator'!G5="Yes",'Year 2 &amp; 3 Calculator'!G8="Yes"),(B19/B14*B30)+(C22/B15*B30)+(D22/B16*B30),"")</f>
        <v/>
      </c>
      <c r="C40" t="s">
        <v>26</v>
      </c>
    </row>
    <row r="41" spans="1:3">
      <c r="A41" t="s">
        <v>24</v>
      </c>
      <c r="B41" s="2">
        <f>(B19/B14*B30)+(C21/B15*B30)+(D21/B16*B30)</f>
        <v>0</v>
      </c>
      <c r="C41" t="s">
        <v>26</v>
      </c>
    </row>
    <row r="42" spans="1:3">
      <c r="A42" t="s">
        <v>25</v>
      </c>
      <c r="B42" s="2">
        <f>(B20/B14*B30)+((C20+C22)/B15*B30)+(D22/B16*B30)</f>
        <v>0</v>
      </c>
      <c r="C42" t="s">
        <v>26</v>
      </c>
    </row>
    <row r="43" spans="1:2">
      <c r="A43" t="s">
        <v>0</v>
      </c>
      <c r="B43" s="1">
        <f>(B19/B14*B30)</f>
        <v>0</v>
      </c>
    </row>
    <row r="44" spans="1:2">
      <c r="A44" t="s">
        <v>1</v>
      </c>
      <c r="B44" s="1">
        <f>(B20/B14*B30)+(C20/B15*B30)</f>
        <v>0</v>
      </c>
    </row>
    <row r="45" spans="1:2">
      <c r="A45" t="s">
        <v>2</v>
      </c>
      <c r="B45" s="1">
        <f>(C21/B15*B30)+(D21/B16*B30)</f>
        <v>0</v>
      </c>
    </row>
    <row r="46" spans="1:2">
      <c r="A46" t="s">
        <v>3</v>
      </c>
      <c r="B46" s="1">
        <f>(C22/B15*B30)+(D22/B16*B30)</f>
        <v>0</v>
      </c>
    </row>
    <row r="48" spans="1:2">
      <c r="A48" t="s">
        <v>22</v>
      </c>
      <c r="B48" t="str">
        <f>IF(AND('Year 2 &amp; 3 Calculator'!G5="Yes",'Year 2 &amp; 3 Calculator'!G6="Yes",'Year 2 &amp; 3 Calculator'!G7="No",'Year 2 &amp; 3 Calculator'!G8="No"),B33,IF(AND('Year 2 &amp; 3 Calculator'!G5="No",'Year 2 &amp; 3 Calculator'!G6="Yes",'Year 2 &amp; 3 Calculator'!G7="Yes",'Year 2 &amp; 3 Calculator'!G8="No"),B34,IF(AND('Year 2 &amp; 3 Calculator'!G5="No",'Year 2 &amp; 3 Calculator'!G6="No",'Year 2 &amp; 3 Calculator'!G7="Yes",'Year 2 &amp; 3 Calculator'!G8="Yes"),B35,IF(AND('Year 2 &amp; 3 Calculator'!G5="Yes",'Year 2 &amp; 3 Calculator'!G6="Yes",'Year 2 &amp; 3 Calculator'!G7="Yes",'Year 2 &amp; 3 Calculator'!G8="No"),B36,IF(AND('Year 2 &amp; 3 Calculator'!G5="No",'Year 2 &amp; 3 Calculator'!G6="Yes",'Year 2 &amp; 3 Calculator'!G7="Yes",'Year 2 &amp; 3 Calculator'!G8="Yes"),B37,IF(AND('Year 2 &amp; 3 Calculator'!G5="Yes",'Year 2 &amp; 3 Calculator'!G6="Yes",'Year 2 &amp; 3 Calculator'!G7="No",'Year 2 &amp; 3 Calculator'!G8="Yes"),B38,IF(AND('Year 2 &amp; 3 Calculator'!G5="Yes",'Year 2 &amp; 3 Calculator'!G6="No",'Year 2 &amp; 3 Calculator'!G7="Yes",'Year 2 &amp; 3 Calculator'!G8="Yes"),B39,IF(AND('Year 2 &amp; 3 Calculator'!G5="Yes",'Year 2 &amp; 3 Calculator'!G6="No",'Year 2 &amp; 3 Calculator'!G7="No",'Year 2 &amp; 3 Calculator'!G8="Yes"),B40,IF(AND('Year 2 &amp; 3 Calculator'!G5="Yes",'Year 2 &amp; 3 Calculator'!G6="No",'Year 2 &amp; 3 Calculator'!G7="Yes",'Year 2 &amp; 3 Calculator'!G8="No"),B41,IF(AND('Year 2 &amp; 3 Calculator'!G5="No",'Year 2 &amp; 3 Calculator'!G6="Yes",'Year 2 &amp; 3 Calculator'!G7="No",'Year 2 &amp; 3 Calculator'!G8="Yes"),B42,IF(AND('Year 2 &amp; 3 Calculator'!G5="Yes",'Year 2 &amp; 3 Calculator'!G6="No",'Year 2 &amp; 3 Calculator'!G7="No",'Year 2 &amp; 3 Calculator'!G8="No"),B43,IF(AND('Year 2 &amp; 3 Calculator'!G5="No",'Year 2 &amp; 3 Calculator'!G6="Yes",'Year 2 &amp; 3 Calculator'!G7="No",'Year 2 &amp; 3 Calculator'!G8="No"),B44,IF(AND('Year 2 &amp; 3 Calculator'!G5="No",'Year 2 &amp; 3 Calculator'!G6="No",'Year 2 &amp; 3 Calculator'!G7="Yes",'Year 2 &amp; 3 Calculator'!G8="No"),B45,IF(AND('Year 2 &amp; 3 Calculator'!G5="No",'Year 2 &amp; 3 Calculator'!G6="No",'Year 2 &amp; 3 Calculator'!G7="No",'Year 2 &amp; 3 Calculator'!G8="Yes"),B46,""))))))))))))))</f>
        <v/>
      </c>
    </row>
  </sheetData>
  <sheetProtection algorithmName="SHA-512" hashValue="gUxThcjkvZskJK8+82XbTZTpU5y1qN9Gsf4pZVh4MQbSg+lJsb+zvrGs5/YvrkInqXKq3QuoUgVyJ0b5F4Zx5A==" saltValue="7DGUfuSD6+/7AobrGVCYbQ==" spinCount="100000" sheet="1" objects="1" scenarios="1"/>
  <pageMargins left="0.7" right="0.7" top="0.75" bottom="0.75" header="0.3" footer="0.3"/>
  <pageSetup paperSize="9" orientation="portrait"/>
  <headerFooter scaleWithDoc="1" alignWithMargins="0" differentFirst="0" differentOddEven="0"/>
  <extLst/>
</worksheet>
</file>

<file path=docProps/app.xml><?xml version="1.0" encoding="utf-8"?>
<Properties xmlns="http://schemas.openxmlformats.org/officeDocument/2006/extended-properties">
  <Application>Microsoft Excel</Application>
  <Company>De Montfort University</Company>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Emma Richards</dc:creator>
  <cp:keywords/>
  <cp:lastModifiedBy>Aimi Francis</cp:lastModifiedBy>
  <dcterms:created xsi:type="dcterms:W3CDTF">2023-07-04T14:10:59Z</dcterms:created>
  <dcterms:modified xsi:type="dcterms:W3CDTF">2025-08-01T08:41:52Z</dcterms:modified>
  <dc:subject/>
  <dc:title>Block Resit Calculator - Year 2</dc:title>
</cp:coreProperties>
</file>

<file path=docProps/custom.xml><?xml version="1.0" encoding="utf-8"?>
<Properties xmlns:vt="http://schemas.openxmlformats.org/officeDocument/2006/docPropsVTypes" xmlns="http://schemas.openxmlformats.org/officeDocument/2006/custom-properties"/>
</file>