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4332"/>
  <workbookPr codeName="ThisWorkbook" defaultThemeVersion="166925"/>
  <workbookProtection workbookAlgorithmName="SHA-512" workbookHashValue="KvnT5NQ16FDOFA2rEqy8k9qpiYv5GD8aNguW4bhK8YC7MCSk2gSxqzXrQcmefLEf2ot42HXIKHs9FKTMplQrNQ==" workbookSaltValue="sKjLF1iMMw70R2idgb6lHg==" workbookSpinCount="100000" lockStructure="1"/>
  <bookViews>
    <workbookView xWindow="-110" yWindow="-110" windowWidth="19420" windowHeight="10420"/>
  </bookViews>
  <sheets>
    <sheet name="Sheet1" sheetId="1" r:id="rId1"/>
    <sheet name="Sheet2" sheetId="2" r:id="rId2" state="hidden"/>
  </sheet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<sst xmlns="http://schemas.openxmlformats.org/spreadsheetml/2006/main" uniqueCount="37" count="46">
  <si>
    <t>Block 1</t>
  </si>
  <si>
    <t>Block 2</t>
  </si>
  <si>
    <t>Block 3</t>
  </si>
  <si>
    <t>Block 4</t>
  </si>
  <si>
    <t>Yes</t>
  </si>
  <si>
    <t>No</t>
  </si>
  <si>
    <t>Term 1:</t>
  </si>
  <si>
    <t>Term 2:</t>
  </si>
  <si>
    <t xml:space="preserve">Term 3: </t>
  </si>
  <si>
    <t>Term 1</t>
  </si>
  <si>
    <t>Term 2</t>
  </si>
  <si>
    <t>Term 3</t>
  </si>
  <si>
    <t>Block 4: 22 Apr 2024 - 07 June 2024</t>
  </si>
  <si>
    <t>Data</t>
  </si>
  <si>
    <t>Calculations</t>
  </si>
  <si>
    <t>Maintenance Loan per term</t>
  </si>
  <si>
    <t>Please note this is an approximate calculation, but we cannot guarantee its accuracy. This calculator is not suitable to be used for students in receipt of grants or the Special Support element of the Maintenance Loan.</t>
  </si>
  <si>
    <t>Block 1 &amp; 2</t>
  </si>
  <si>
    <t>Block 2 &amp; 3</t>
  </si>
  <si>
    <t>Block 3 &amp; 4</t>
  </si>
  <si>
    <t>Block 1 &amp; 2 &amp; 3</t>
  </si>
  <si>
    <t>Block 2 &amp; 3 &amp; 4</t>
  </si>
  <si>
    <t>Blocks 1 &amp; 2 &amp; 4</t>
  </si>
  <si>
    <t>Block 1 &amp; 3 &amp; 4</t>
  </si>
  <si>
    <t>Maintenance Loan Amount</t>
  </si>
  <si>
    <t>Block 1 &amp; 4</t>
  </si>
  <si>
    <t>Block 1: 2 Oct 2023 - 17 Nov 2023</t>
  </si>
  <si>
    <t>Block 2: 27 Nov 2023 - 15 Dec. 08 Jan 2024 - 02 Feb 2024</t>
  </si>
  <si>
    <t>Block 1 &amp; 3</t>
  </si>
  <si>
    <t>Block 2 &amp; 4</t>
  </si>
  <si>
    <t>y</t>
  </si>
  <si>
    <t>Block 3 &amp; 4 adjoining days</t>
  </si>
  <si>
    <t>Block 3: 12 Feb 2024 - 22 Mar 2024. 15 Apr - 19 Apr 2024</t>
  </si>
  <si>
    <t xml:space="preserve">    Please indicate which blocks you will be studying:</t>
  </si>
  <si>
    <t xml:space="preserve">    Appoximate Maintenance Loan for resit with attendance:</t>
  </si>
  <si>
    <r>
      <t xml:space="preserve"> </t>
    </r>
    <r>
      <rPr>
        <sz val="10.5"/>
        <color theme="1"/>
        <rFont val="Arial"/>
        <family val="2"/>
        <charset val="0"/>
      </rPr>
      <t xml:space="preserve">   What is your full year Maintenance Loan amount?</t>
    </r>
  </si>
  <si>
    <r>
      <t xml:space="preserve">Maintenance Loan Calculator </t>
    </r>
    <r>
      <rPr>
        <b/>
        <sz val="10.5"/>
        <color theme="0"/>
        <rFont val="Calibri"/>
        <family val="2"/>
        <charset val="0"/>
      </rPr>
      <t>‒</t>
    </r>
    <r>
      <rPr>
        <b/>
        <sz val="10.5"/>
        <color theme="0"/>
        <rFont val="Arial"/>
        <family val="2"/>
        <charset val="0"/>
      </rPr>
      <t xml:space="preserve"> Year 2</t>
    </r>
    <r>
      <rPr>
        <sz val="10.5"/>
        <color theme="0"/>
        <rFont val="Arial"/>
        <family val="2"/>
        <charset val="0"/>
      </rPr>
      <t xml:space="preserve"> block resit with attendance</t>
    </r>
  </si>
</sst>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quot;£&quot;#,##0"/>
  </numFmts>
  <fonts count="9">
    <font>
      <sz val="11"/>
      <color theme="1"/>
      <name val="Calibri"/>
      <family val="2"/>
      <charset val="0"/>
      <scheme val="minor"/>
    </font>
    <font>
      <b/>
      <sz val="11"/>
      <color theme="1"/>
      <name val="Calibri"/>
      <family val="2"/>
      <charset val="0"/>
      <scheme val="minor"/>
    </font>
    <font>
      <i/>
      <sz val="10.5"/>
      <color theme="1"/>
      <name val="Arial"/>
      <family val="2"/>
      <charset val="0"/>
    </font>
    <font>
      <sz val="10.5"/>
      <color theme="1"/>
      <name val="Arial"/>
      <family val="2"/>
      <charset val="0"/>
    </font>
    <font>
      <sz val="11"/>
      <color theme="1"/>
      <name val="Calibri"/>
      <family val="2"/>
      <charset val="0"/>
      <scheme val="minor"/>
    </font>
    <font>
      <sz val="10.5"/>
      <color theme="1"/>
      <name val="Airal"/>
      <charset val="0"/>
    </font>
    <font>
      <b/>
      <sz val="10.5"/>
      <color theme="0"/>
      <name val="Arial"/>
      <family val="2"/>
      <charset val="0"/>
    </font>
    <font>
      <b/>
      <sz val="10.5"/>
      <color theme="0"/>
      <name val="Calibri"/>
      <family val="2"/>
      <charset val="0"/>
    </font>
    <font>
      <sz val="10.5"/>
      <color theme="0"/>
      <name val="Arial"/>
      <family val="2"/>
      <charset val="0"/>
    </font>
  </fonts>
  <fills count="5">
    <fill>
      <patternFill patternType="none">
        <fgColor indexed="64"/>
        <bgColor indexed="65"/>
      </patternFill>
    </fill>
    <fill>
      <patternFill patternType="gray125">
        <fgColor indexed="64"/>
        <bgColor indexed="65"/>
      </patternFill>
    </fill>
    <fill>
      <patternFill patternType="solid">
        <fgColor rgb="FFFFFF00"/>
        <bgColor indexed="64"/>
      </patternFill>
    </fill>
    <fill>
      <patternFill patternType="solid">
        <fgColor rgb="FFECC6D9"/>
        <bgColor indexed="64"/>
      </patternFill>
    </fill>
    <fill>
      <patternFill patternType="solid">
        <fgColor rgb="FF993366"/>
        <bgColor indexed="64"/>
      </patternFill>
    </fill>
  </fills>
  <borders count="1">
    <border>
      <left/>
      <right/>
      <top/>
      <bottom/>
      <diagonal/>
    </border>
  </borders>
  <cellStyleXfs count="18">
    <xf numFmtId="0" fontId="0" fillId="0" borderId="0"/>
  </cellStyleXfs>
  <cellXfs>
    <xf numFmtId="0" fontId="0" fillId="0" borderId="0" xfId="0"/>
    <xf numFmtId="0" fontId="0" fillId="0" borderId="0" xfId="0" applyFill="1"/>
    <xf numFmtId="0" fontId="0" fillId="2" borderId="0" xfId="0" applyFill="1"/>
    <xf numFmtId="0" fontId="1" fillId="0" borderId="0" xfId="0" applyFont="1"/>
    <xf numFmtId="0" fontId="1" fillId="0" borderId="0" xfId="0" applyFont="1" applyFill="1"/>
    <xf numFmtId="0" fontId="0" fillId="0" borderId="0" xfId="0" applyAlignment="1">
      <alignment vertical="center"/>
    </xf>
    <xf numFmtId="0" fontId="3" fillId="0" borderId="0" xfId="0" applyAlignment="1" applyFont="1">
      <alignment vertical="center"/>
    </xf>
    <xf numFmtId="0" fontId="3" fillId="0" borderId="0" xfId="0" applyFont="1" applyFill="1" applyProtection="1">
      <protection locked="0"/>
    </xf>
    <xf numFmtId="0" fontId="3" fillId="3" borderId="0" xfId="0" applyFont="1" applyFill="1"/>
    <xf numFmtId="0" fontId="0" fillId="3" borderId="0" xfId="0" applyFill="1"/>
    <xf numFmtId="164" fontId="3" fillId="0" borderId="0" xfId="0" applyAlignment="1" applyFont="1" applyNumberFormat="1" applyFill="1" applyProtection="1">
      <alignment vertical="center"/>
      <protection locked="0"/>
    </xf>
    <xf numFmtId="0" fontId="0" fillId="3" borderId="0" xfId="0" applyAlignment="1" applyFill="1">
      <alignment vertical="center"/>
    </xf>
    <xf numFmtId="164" fontId="3" fillId="0" borderId="0" xfId="0" applyAlignment="1" applyFont="1" applyNumberFormat="1" applyFill="1">
      <alignment vertical="center"/>
    </xf>
    <xf numFmtId="0" fontId="2" fillId="3" borderId="0" xfId="0" applyAlignment="1" applyFont="1" applyFill="1">
      <alignment horizontal="center" vertical="center" wrapText="1"/>
    </xf>
    <xf numFmtId="0" fontId="6" fillId="4" borderId="0" xfId="0" applyAlignment="1" applyFont="1" applyFill="1">
      <alignment horizontal="center" vertical="center"/>
    </xf>
    <xf numFmtId="0" fontId="5" fillId="3" borderId="0" xfId="0" applyFont="1" applyFill="1"/>
    <xf numFmtId="0" fontId="3" fillId="3" borderId="0" xfId="0" applyAlignment="1" applyFont="1" applyFill="1">
      <alignment vertical="center"/>
    </xf>
  </cellXfs>
  <cellStyles count="1">
    <cellStyle name="Normal" xfId="0" builtinId="0"/>
  </cellStyles>
  <dxfs/>
  <tableStyles count="0" defaultTableStyle="TableStyleMedium2" defaultPivotStyle="PivotStyleLight16"/>
</styleSheet>
</file>

<file path=xl/_rels/workbook.xml.rels><?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13"/>
  <sheetViews>
    <sheetView showRowColHeaders="0" view="normal" tabSelected="1" workbookViewId="0">
      <selection pane="topLeft" activeCell="G3" sqref="G3"/>
    </sheetView>
  </sheetViews>
  <sheetFormatPr defaultColWidth="0" zeroHeight="true" defaultRowHeight="14.5"/>
  <cols>
    <col min="1" max="4" width="9.125" customWidth="1"/>
    <col min="5" max="5" width="11.00390625" customWidth="1"/>
    <col min="6" max="6" width="8.25390625" customWidth="1"/>
    <col min="7" max="7" width="16.875" bestFit="1" customWidth="1"/>
    <col min="8" max="8" width="4.50390625" customWidth="1"/>
    <col min="9" max="16384" width="9.125" hidden="1" customWidth="1"/>
  </cols>
  <sheetData>
    <row r="1" spans="1:8" s="6" customFormat="1" ht="23.25" customHeight="1">
      <c r="A1" s="14" t="s">
        <v>36</v>
      </c>
      <c r="B1" s="14"/>
      <c r="C1" s="14"/>
      <c r="D1" s="14"/>
      <c r="E1" s="14"/>
      <c r="F1" s="14"/>
      <c r="G1" s="14"/>
      <c r="H1" s="14"/>
    </row>
    <row r="2" spans="1:8" ht="9.75" customHeight="1">
      <c r="A2" s="9"/>
      <c r="B2" s="9"/>
      <c r="C2" s="9"/>
      <c r="D2" s="9"/>
      <c r="E2" s="9"/>
      <c r="F2" s="9"/>
      <c r="G2" s="9"/>
      <c r="H2" s="9"/>
    </row>
    <row r="3" spans="1:8" s="5" customFormat="1" ht="17.15" customHeight="1">
      <c r="A3" s="11" t="s">
        <v>35</v>
      </c>
      <c r="B3" s="11"/>
      <c r="C3" s="11"/>
      <c r="D3" s="11"/>
      <c r="E3" s="11"/>
      <c r="F3" s="11"/>
      <c r="G3" s="10">
        <v>0</v>
      </c>
      <c r="H3" s="11"/>
    </row>
    <row r="4" spans="1:8">
      <c r="A4" s="9"/>
      <c r="B4" s="9"/>
      <c r="C4" s="9"/>
      <c r="D4" s="9"/>
      <c r="E4" s="9"/>
      <c r="F4" s="9"/>
      <c r="G4" s="9"/>
      <c r="H4" s="9"/>
    </row>
    <row r="5" spans="1:8" ht="17.15" customHeight="1">
      <c r="A5" s="15" t="s">
        <v>33</v>
      </c>
      <c r="B5" s="15"/>
      <c r="C5" s="15"/>
      <c r="D5" s="15"/>
      <c r="E5" s="15"/>
      <c r="F5" s="8" t="s">
        <v>0</v>
      </c>
      <c r="G5" s="7"/>
      <c r="H5" s="9"/>
    </row>
    <row r="6" spans="1:8" ht="17.15" customHeight="1">
      <c r="A6" s="9"/>
      <c r="B6" s="9"/>
      <c r="C6" s="9"/>
      <c r="D6" s="9"/>
      <c r="E6" s="9"/>
      <c r="F6" s="8" t="s">
        <v>1</v>
      </c>
      <c r="G6" s="7"/>
      <c r="H6" s="9"/>
    </row>
    <row r="7" spans="1:8" ht="17.15" customHeight="1">
      <c r="A7" s="9"/>
      <c r="B7" s="9"/>
      <c r="C7" s="9"/>
      <c r="D7" s="9"/>
      <c r="E7" s="9"/>
      <c r="F7" s="8" t="s">
        <v>2</v>
      </c>
      <c r="G7" s="7"/>
      <c r="H7" s="9"/>
    </row>
    <row r="8" spans="1:8" ht="17.15" customHeight="1">
      <c r="A8" s="9"/>
      <c r="B8" s="9"/>
      <c r="C8" s="9"/>
      <c r="D8" s="9"/>
      <c r="E8" s="9"/>
      <c r="F8" s="8" t="s">
        <v>3</v>
      </c>
      <c r="G8" s="7"/>
      <c r="H8" s="9"/>
    </row>
    <row r="9" spans="1:8">
      <c r="A9" s="9"/>
      <c r="B9" s="9"/>
      <c r="C9" s="9"/>
      <c r="D9" s="9"/>
      <c r="E9" s="9"/>
      <c r="F9" s="9"/>
      <c r="G9" s="9"/>
      <c r="H9" s="9"/>
    </row>
    <row r="10" spans="1:8" s="5" customFormat="1" ht="17.15" customHeight="1">
      <c r="A10" s="16" t="s">
        <v>34</v>
      </c>
      <c r="B10" s="16"/>
      <c r="C10" s="16"/>
      <c r="D10" s="16"/>
      <c r="E10" s="16"/>
      <c r="F10" s="16"/>
      <c r="G10" s="12" t="str">
        <f>IF(AND(G5="Yes", G6="Yes", G7="Yes", G8="Yes"),G3,Sheet2!B38)</f>
        <v/>
      </c>
      <c r="H10" s="11"/>
    </row>
    <row r="11" spans="1:8" ht="12.75" customHeight="1">
      <c r="A11" s="9"/>
      <c r="B11" s="9"/>
      <c r="C11" s="9"/>
      <c r="D11" s="9"/>
      <c r="E11" s="9"/>
      <c r="F11" s="9"/>
      <c r="G11" s="9"/>
      <c r="H11" s="9"/>
    </row>
    <row r="12" spans="1:8" ht="45" customHeight="1">
      <c r="A12" s="13" t="s">
        <v>16</v>
      </c>
      <c r="B12" s="13"/>
      <c r="C12" s="13"/>
      <c r="D12" s="13"/>
      <c r="E12" s="13"/>
      <c r="F12" s="13"/>
      <c r="G12" s="13"/>
      <c r="H12" s="13"/>
    </row>
    <row r="13" spans="1:8" ht="12" customHeight="1">
      <c r="A13" s="9"/>
      <c r="B13" s="9"/>
      <c r="C13" s="9"/>
      <c r="D13" s="9"/>
      <c r="E13" s="9"/>
      <c r="F13" s="9"/>
      <c r="G13" s="9"/>
      <c r="H13" s="9"/>
    </row>
  </sheetData>
  <sheetProtection algorithmName="SHA-512" hashValue="ocPZJToVu9jqaF2C+bZQ+O7Nk9Gz9AqnFomWg8iMkMBKmxH6MkOojiiQ5+hOS7NJOPnW4oKT1kjgiEPeSg26WQ==" saltValue="R11OfVuM9yH31ARqRTb5hA==" spinCount="100000" sheet="1" selectLockedCells="1"/>
  <mergeCells count="13">
    <mergeCell ref="A13:H13"/>
    <mergeCell ref="A12:H12"/>
    <mergeCell ref="A1:H1"/>
    <mergeCell ref="A2:H2"/>
    <mergeCell ref="A3:F3"/>
    <mergeCell ref="A4:H4"/>
    <mergeCell ref="A5:E5"/>
    <mergeCell ref="A6:E6"/>
    <mergeCell ref="A7:E7"/>
    <mergeCell ref="A8:E8"/>
    <mergeCell ref="A9:H9"/>
    <mergeCell ref="A10:F10"/>
    <mergeCell ref="A11:H11"/>
  </mergeCells>
  <dataValidations count="1">
    <dataValidation type="list" allowBlank="1" showInputMessage="1" showErrorMessage="1" sqref="G5:G8">
      <formula1>Sheet2!$A$2:$A$4</formula1>
    </dataValidation>
  </dataValidations>
  <pageMargins left="0.7" right="0.7" top="0.75" bottom="0.75" header="0.3" footer="0.3"/>
  <pageSetup paperSize="9" orientation="portrait"/>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D38"/>
  <sheetViews>
    <sheetView topLeftCell="A31" view="normal" workbookViewId="0">
      <selection pane="topLeft" activeCell="B38" sqref="B38"/>
    </sheetView>
  </sheetViews>
  <sheetFormatPr defaultRowHeight="14.5"/>
  <cols>
    <col min="1" max="1" width="47.875" bestFit="1" customWidth="1"/>
  </cols>
  <sheetData>
    <row r="1" spans="1:1">
      <c r="A1" s="3" t="s">
        <v>13</v>
      </c>
    </row>
    <row r="2" spans="1:1">
      <c r="A2" s="3"/>
    </row>
    <row r="3" spans="1:1">
      <c r="A3" t="s">
        <v>5</v>
      </c>
    </row>
    <row r="4" spans="1:1">
      <c r="A4" t="s">
        <v>4</v>
      </c>
    </row>
    <row r="7" spans="1:2">
      <c r="A7" t="s">
        <v>6</v>
      </c>
      <c r="B7" s="2">
        <v>75</v>
      </c>
    </row>
    <row r="8" spans="1:2">
      <c r="A8" t="s">
        <v>7</v>
      </c>
      <c r="B8" s="2">
        <v>75</v>
      </c>
    </row>
    <row r="9" spans="1:2">
      <c r="A9" t="s">
        <v>8</v>
      </c>
      <c r="B9" s="2">
        <v>61</v>
      </c>
    </row>
    <row r="11" spans="2:4">
      <c r="B11" t="s">
        <v>9</v>
      </c>
      <c r="C11" t="s">
        <v>10</v>
      </c>
      <c r="D11" t="s">
        <v>11</v>
      </c>
    </row>
    <row r="12" spans="1:2">
      <c r="A12" s="2" t="s">
        <v>26</v>
      </c>
      <c r="B12">
        <v>47</v>
      </c>
    </row>
    <row r="13" spans="1:3">
      <c r="A13" s="2" t="s">
        <v>27</v>
      </c>
      <c r="B13">
        <v>19</v>
      </c>
      <c r="C13">
        <v>26</v>
      </c>
    </row>
    <row r="14" spans="1:4">
      <c r="A14" s="2" t="s">
        <v>32</v>
      </c>
      <c r="C14">
        <v>40</v>
      </c>
      <c r="D14">
        <v>5</v>
      </c>
    </row>
    <row r="15" spans="1:4">
      <c r="A15" s="2" t="s">
        <v>12</v>
      </c>
      <c r="D15">
        <v>47</v>
      </c>
    </row>
    <row r="16" spans="1:4">
      <c r="A16" s="2" t="s">
        <v>31</v>
      </c>
      <c r="D16">
        <v>2</v>
      </c>
    </row>
    <row r="18" spans="1:1">
      <c r="A18" s="4" t="s">
        <v>14</v>
      </c>
    </row>
    <row r="19" spans="1:1">
      <c r="A19" s="1"/>
    </row>
    <row r="20" spans="1:2">
      <c r="A20" s="1" t="s">
        <v>15</v>
      </c>
      <c r="B20">
        <f>Sheet1!G3/3</f>
        <v>0</v>
      </c>
    </row>
    <row r="23" spans="1:2">
      <c r="A23" t="s">
        <v>17</v>
      </c>
      <c r="B23" t="str">
        <f>IF(AND(Sheet1!G5="Yes",Sheet1!G6="Yes"),B20+(C13/B8*B20),"")</f>
        <v/>
      </c>
    </row>
    <row r="24" spans="1:2">
      <c r="A24" t="s">
        <v>18</v>
      </c>
      <c r="B24" t="str">
        <f>IF(AND(Sheet1!G6="Yes",Sheet1!G7="Yes"),B20+(B13/B7*B20)+(D14/B9*B20),"")</f>
        <v/>
      </c>
    </row>
    <row r="25" spans="1:2">
      <c r="A25" t="s">
        <v>19</v>
      </c>
      <c r="B25" t="str">
        <f>IF(AND(Sheet1!G7="Yes",Sheet1!G8="Yes"),(C14/B8*B20)+((D14+D15+D16)/B9*B20),"")</f>
        <v/>
      </c>
    </row>
    <row r="26" spans="1:2">
      <c r="A26" t="s">
        <v>20</v>
      </c>
      <c r="B26" t="str">
        <f>IF(AND(Sheet1!G5="Yes",Sheet1!G6="Yes",Sheet1!G7="Yes"),(B20*2)+(D14/B9*B20),"")</f>
        <v/>
      </c>
    </row>
    <row r="27" spans="1:3">
      <c r="A27" t="s">
        <v>21</v>
      </c>
      <c r="B27" t="str">
        <f>IF(AND(Sheet1!G6="Yes",Sheet1!G7="Yes",Sheet1!G8="Yes"),(B20)+(B13/B7*B20)+((D14+D15+D16)/B9*B20),"")</f>
        <v/>
      </c>
      <c r="C27" t="s">
        <v>30</v>
      </c>
    </row>
    <row r="28" spans="1:3">
      <c r="A28" t="s">
        <v>22</v>
      </c>
      <c r="B28" t="str">
        <f>IF(AND(Sheet1!G5="Yes",Sheet1!G6="Yes",Sheet1!G8="Yes"),B20+(C13/B8*B20)+(D15/B9*B20),"")</f>
        <v/>
      </c>
      <c r="C28" t="s">
        <v>30</v>
      </c>
    </row>
    <row r="29" spans="1:3">
      <c r="A29" t="s">
        <v>23</v>
      </c>
      <c r="B29" t="str">
        <f>IF(AND(Sheet1!G5="Yes",Sheet1!G7="Yes",Sheet1!G8="Yes"),(B12/B7*B20)+(C14/B8*B20)+((D14+D15+D16)/B9*B20),"")</f>
        <v/>
      </c>
      <c r="C29" t="s">
        <v>30</v>
      </c>
    </row>
    <row r="30" spans="1:3">
      <c r="A30" t="s">
        <v>25</v>
      </c>
      <c r="B30" t="str">
        <f>IF(AND(Sheet1!G5="Yes",Sheet1!G8="Yes"),(B12/B7*B20)+(D15/B9*B20),"")</f>
        <v/>
      </c>
      <c r="C30" t="s">
        <v>30</v>
      </c>
    </row>
    <row r="31" spans="1:3">
      <c r="A31" t="s">
        <v>28</v>
      </c>
      <c r="B31" s="2">
        <f>(B12/B7*B20)+(C14/B8*B20)+(D14/B9*B20)</f>
        <v>0</v>
      </c>
      <c r="C31" t="s">
        <v>30</v>
      </c>
    </row>
    <row r="32" spans="1:3">
      <c r="A32" t="s">
        <v>29</v>
      </c>
      <c r="B32" s="2">
        <f>(B13/B7*B20)+(C13/B8*B20)+(D15/B9*B20)</f>
        <v>0</v>
      </c>
      <c r="C32" t="s">
        <v>30</v>
      </c>
    </row>
    <row r="33" spans="1:2">
      <c r="A33" t="s">
        <v>0</v>
      </c>
      <c r="B33" s="1">
        <f>(B12/B7*B20)</f>
        <v>0</v>
      </c>
    </row>
    <row r="34" spans="1:2">
      <c r="A34" t="s">
        <v>1</v>
      </c>
      <c r="B34" s="1">
        <f>(B13/B7*B20)+(C13/B8*B20)</f>
        <v>0</v>
      </c>
    </row>
    <row r="35" spans="1:2">
      <c r="A35" t="s">
        <v>2</v>
      </c>
      <c r="B35" s="1">
        <f>(C14/B8*B20)+(D14/B9*B20)</f>
        <v>0</v>
      </c>
    </row>
    <row r="36" spans="1:2">
      <c r="A36" t="s">
        <v>3</v>
      </c>
      <c r="B36" s="1">
        <f>(D15/B9*B20)</f>
        <v>0</v>
      </c>
    </row>
    <row r="38" spans="1:2">
      <c r="A38" t="s">
        <v>24</v>
      </c>
      <c r="B38" t="str">
        <f>IF(AND(Sheet1!G5="Yes",Sheet1!G6="Yes",Sheet1!G7="No",Sheet1!G8="No"),B23,IF(AND(Sheet1!G5="No",Sheet1!G6="Yes",Sheet1!G7="Yes",Sheet1!G8="No"),B24,IF(AND(Sheet1!G5="No",Sheet1!G6="No",Sheet1!G7="Yes",Sheet1!G8="Yes"),B25,IF(AND(Sheet1!G5="Yes",Sheet1!G6="Yes",Sheet1!G7="Yes",Sheet1!G8="No"),B26,IF(AND(Sheet1!G5="No",Sheet1!G6="Yes",Sheet1!G7="Yes",Sheet1!G8="Yes"),B27,IF(AND(Sheet1!G5="Yes",Sheet1!G6="Yes",Sheet1!G7="No",Sheet1!G8="Yes"),B28,IF(AND(Sheet1!G5="Yes",Sheet1!G6="No",Sheet1!G7="Yes",Sheet1!G8="Yes"),B29,IF(AND(Sheet1!G5="Yes",Sheet1!G6="No",Sheet1!G7="No",Sheet1!G8="Yes"),B30,IF(AND(Sheet1!G5="Yes",Sheet1!G6="No",Sheet1!G7="Yes",Sheet1!G8="No"),B31,IF(AND(Sheet1!G5="No",Sheet1!G6="Yes",Sheet1!G7="No",Sheet1!G8="Yes"),B32,IF(AND(Sheet1!G5="Yes",Sheet1!G6="No",Sheet1!G7="No",Sheet1!G8="No"),B33,IF(AND(Sheet1!G5="No",Sheet1!G6="Yes",Sheet1!G7="No",Sheet1!G8="No"),B34,IF(AND(Sheet1!G5="No",Sheet1!G6="No",Sheet1!G7="Yes",Sheet1!G8="No"),B35,IF(AND(Sheet1!G5="No",Sheet1!G6="No",Sheet1!G7="No",Sheet1!G8="Yes"),B36,""))))))))))))))</f>
        <v/>
      </c>
    </row>
  </sheetData>
  <sheetProtection algorithmName="SHA-512" hashValue="k1E0M+AlPRe29jX7TFtiep8hOOMHmN11V0pHxcnRWZrzHLTETYJIde4dBKqi6p+/PZpFd1KH6BQbBNJwRRqkcg==" saltValue="kR9xtSftn9AgtAGtDkJjQw==" spinCount="100000" sheet="1" objects="1" scenarios="1"/>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De Montfort University</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Emma Richards</dc:creator>
  <cp:keywords/>
  <cp:lastModifiedBy>Aimi Francis</cp:lastModifiedBy>
  <dcterms:created xsi:type="dcterms:W3CDTF">2023-07-04T14:10:59Z</dcterms:created>
  <dcterms:modified xsi:type="dcterms:W3CDTF">2023-09-27T08:41:19Z</dcterms:modified>
  <dc:subject/>
  <dc:title>Block Resit Calculator - Year 2</dc:title>
</cp:coreProperties>
</file>

<file path=docProps/custom.xml><?xml version="1.0" encoding="utf-8"?>
<Properties xmlns:vt="http://schemas.openxmlformats.org/officeDocument/2006/docPropsVTypes" xmlns="http://schemas.openxmlformats.org/officeDocument/2006/custom-properties"/>
</file>